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29"/>
  <workbookPr/>
  <bookViews>
    <workbookView xWindow="65428" yWindow="65428" windowWidth="23256" windowHeight="12456" activeTab="2"/>
  </bookViews>
  <sheets>
    <sheet name="נספח 1 " sheetId="1" r:id="rId1"/>
    <sheet name="נספח 2" sheetId="2" r:id="rId2"/>
    <sheet name="נספח 3" sheetId="3" r:id="rId3"/>
  </sheets>
  <definedNames/>
  <calcPr calcId="191029"/>
  <extLst/>
</workbook>
</file>

<file path=xl/sharedStrings.xml><?xml version="1.0" encoding="utf-8"?>
<sst xmlns="http://schemas.openxmlformats.org/spreadsheetml/2006/main" count="375" uniqueCount="143">
  <si>
    <t>קרן השתלמות ".ק.ס.ם"</t>
  </si>
  <si>
    <t>4001</t>
  </si>
  <si>
    <t>מספר אישור אוצר</t>
  </si>
  <si>
    <t>293</t>
  </si>
  <si>
    <t xml:space="preserve">נספח 1 </t>
  </si>
  <si>
    <t/>
  </si>
  <si>
    <t>תאריך נכונות דו"ח</t>
  </si>
  <si>
    <t>2020-12-31</t>
  </si>
  <si>
    <t>קידוד קופה</t>
  </si>
  <si>
    <t>520029620-00000000000293-0293-000</t>
  </si>
  <si>
    <t>31/12/2020</t>
  </si>
  <si>
    <t>נספח 1 - סך התשלומים ששולמו בעד כל סוג של הוצאה ישירה לתקופה המסתיימת ביום</t>
  </si>
  <si>
    <t>אלפי ש"ח</t>
  </si>
  <si>
    <t>סה"כ עמלות קנייה ומכירה</t>
  </si>
  <si>
    <t xml:space="preserve">1. </t>
  </si>
  <si>
    <t>א. סך עמלות קנייה ומכירה לצדדים קשורים</t>
  </si>
  <si>
    <t>ב. סך עמלות קנייה ומכירה לצדדים שאינם קשורים</t>
  </si>
  <si>
    <t>סה"כ עמלות קסטודיאן</t>
  </si>
  <si>
    <t xml:space="preserve">2. </t>
  </si>
  <si>
    <t>א. סך עמלות קסטודיאן לצדדים קשורים</t>
  </si>
  <si>
    <t>ב. סך עמלות קסטודיאן לצדדים שאינם קשורים</t>
  </si>
  <si>
    <t>סה"כ מהשקעות לא סחירות</t>
  </si>
  <si>
    <t xml:space="preserve">3. </t>
  </si>
  <si>
    <t>א. סך הוצאות הנובעות מהשקעה בניירות ערך לא סחירים</t>
  </si>
  <si>
    <t>שאינם לצורך מימון פרויקטים לתשתיות</t>
  </si>
  <si>
    <t>ב. סך הוצאות הנובעות ממימון פרוייקטים לתשתיות</t>
  </si>
  <si>
    <t>ג. סך הוצאות הנובעות מהשקעה בזכויות במקרקעין</t>
  </si>
  <si>
    <t>סה"כ עמלות ניהול חיצוני</t>
  </si>
  <si>
    <t xml:space="preserve">4. </t>
  </si>
  <si>
    <t>א. סך תשלומים הנובעים מהשקעה בקרנות השקעה בישראל</t>
  </si>
  <si>
    <t>ב. סך תשלומים הנובעים מהשקעה בקרנות השקעה בחו"ל</t>
  </si>
  <si>
    <t>ג. סך תשלומים למנהלי תיקים ישראלים בגין השקעה בחו"ל</t>
  </si>
  <si>
    <t>ד. סך תשלומים למנהלי תיקים זרים</t>
  </si>
  <si>
    <t>ה. סך תשלומים בגין השקעה בתעודות סל ישראליות</t>
  </si>
  <si>
    <t>ו. סך תשלומים בגין השקעה בתעודות סל זרות</t>
  </si>
  <si>
    <t>ז. סך תשלומים בגין השקעה בקרנות נאמנות ישראליות</t>
  </si>
  <si>
    <t>ח. סך תשלומים בגין השקעה בקרנות נאמנות זרות</t>
  </si>
  <si>
    <t>החזר בגין תעודות סל</t>
  </si>
  <si>
    <t>סה"כ הוצאות אחרות</t>
  </si>
  <si>
    <t xml:space="preserve">5. </t>
  </si>
  <si>
    <t>א. סך הוצאות בעד ניהול תביעות</t>
  </si>
  <si>
    <t>ב. סך הוצאות בעד מתן משכנתאות</t>
  </si>
  <si>
    <t>סה"כ הוצאות ישירות</t>
  </si>
  <si>
    <t xml:space="preserve">6. </t>
  </si>
  <si>
    <t>שיעור הוצאות ישירות</t>
  </si>
  <si>
    <t xml:space="preserve">7. </t>
  </si>
  <si>
    <t>א. שיעור סך ההוצאת הישירות</t>
  </si>
  <si>
    <t>שההוצאה בגינן מוגבלת לשיעור של 0.25% לפי התקנות (באחוזים)</t>
  </si>
  <si>
    <t>ב. שיעור סך הוצאת ישירות</t>
  </si>
  <si>
    <t>מתוך יתרת נכסים ממוצעת (באחוזים)</t>
  </si>
  <si>
    <t>סך הכל נכסים לסוף שנה קודמת</t>
  </si>
  <si>
    <t>2021-01-19</t>
  </si>
  <si>
    <t>17:51:40</t>
  </si>
  <si>
    <t>נספח 2</t>
  </si>
  <si>
    <t>לשנה המסתיימת ביום</t>
  </si>
  <si>
    <t>נספח 2 - פרוט עמלות והוצאות</t>
  </si>
  <si>
    <t>בגין ביצוע עסקאות בניירות ערך סחירים</t>
  </si>
  <si>
    <t>ברוקראז - עמלות קנייה ומכירה</t>
  </si>
  <si>
    <t>צדדים קשורים</t>
  </si>
  <si>
    <t>צדדים שאינם קשורים</t>
  </si>
  <si>
    <t>פועלים</t>
  </si>
  <si>
    <t>זרים</t>
  </si>
  <si>
    <t>אי בי אי שרותי בורסה והשקעות</t>
  </si>
  <si>
    <t>סך עמלות ברוקראז</t>
  </si>
  <si>
    <t>עמלות קסטודיאן</t>
  </si>
  <si>
    <t>פועלים סהר</t>
  </si>
  <si>
    <t>סך עמלות קסטודיאן</t>
  </si>
  <si>
    <t>בניירות ערך לא סחירים או ממתן הלוואה</t>
  </si>
  <si>
    <t>הוצאה הנובעת מהשקעה</t>
  </si>
  <si>
    <t>בניירות ערך לא סחירים וממתן הלוואה</t>
  </si>
  <si>
    <t>סך הוצאות הנובעות מהשקעה</t>
  </si>
  <si>
    <t>הוצאה הנובעת מהשקעה בזכויות במקרקעין</t>
  </si>
  <si>
    <t>סך הוצאות הנובעות מהשקעה בזכויות במקרקעין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</si>
  <si>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</si>
  <si>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</si>
  <si>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</si>
  <si>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סך הוצאות בעד מתן משכנתאות</t>
  </si>
  <si>
    <t>סך הכל עמלות והוצאות</t>
  </si>
  <si>
    <t>נספח 3</t>
  </si>
  <si>
    <t>נספח 3 - פירוט עמלות ניהול חיצוני</t>
  </si>
  <si>
    <t>תשלום הנובע מהשקעה בקרנות השקעה</t>
  </si>
  <si>
    <t>PI SPC</t>
  </si>
  <si>
    <t>אלפא ערך</t>
  </si>
  <si>
    <t>אלקטרה נדלן 2</t>
  </si>
  <si>
    <t>בלו אטלנטיק פרטנרס 2</t>
  </si>
  <si>
    <t>הלמן אלדובי P2P</t>
  </si>
  <si>
    <t>המילטון ליין 4</t>
  </si>
  <si>
    <t>ויטלייף 2</t>
  </si>
  <si>
    <t>נוקד לונג</t>
  </si>
  <si>
    <t>פימי 4</t>
  </si>
  <si>
    <t>פימי 6</t>
  </si>
  <si>
    <t>קומריט</t>
  </si>
  <si>
    <t>סך תשלומים הנובעים מהשקעה בקרנות השקעה</t>
  </si>
  <si>
    <t>תשלום למנהל תיקים ישראלי</t>
  </si>
  <si>
    <t>סך תשלומים למנהלי תיקים ישראליים</t>
  </si>
  <si>
    <t xml:space="preserve">תשלום למנהל תיקים זר </t>
  </si>
  <si>
    <t>סך תשלום למנהלי תיקים זרים</t>
  </si>
  <si>
    <t>תשלום בגין השקעה בקרנות נאמנות</t>
  </si>
  <si>
    <t>קרן נאמנות ישראלית</t>
  </si>
  <si>
    <t>קרן חוץ</t>
  </si>
  <si>
    <t>BLACKROCK GLOBAL FUNDS</t>
  </si>
  <si>
    <t>C&amp;W SENIOR</t>
  </si>
  <si>
    <t>INVESCO</t>
  </si>
  <si>
    <t>UNION BANCAIRE</t>
  </si>
  <si>
    <t>KOTAK</t>
  </si>
  <si>
    <t>CREDIT SUISSE ASSET MANAGEMENT</t>
  </si>
  <si>
    <t>סך תשלומים בגין השקעה בקרנות נאמנות</t>
  </si>
  <si>
    <t>תשלומים בגין השקעה בתעודות סל</t>
  </si>
  <si>
    <t>תעודת סל ישראלית</t>
  </si>
  <si>
    <t>קסם קרנות נאמנות</t>
  </si>
  <si>
    <t>תכלית מדדים נהול קרנות נאמנות</t>
  </si>
  <si>
    <t>הראל קרנות מדד</t>
  </si>
  <si>
    <t>תעודת סל זרה</t>
  </si>
  <si>
    <t>VANECK VECTORS JUNIOR GOLD</t>
  </si>
  <si>
    <t>STATE STREET BANK AND TRUST COMPANY</t>
  </si>
  <si>
    <t>US GLOBAL INVESTORS</t>
  </si>
  <si>
    <t xml:space="preserve">LYXOR ETF </t>
  </si>
  <si>
    <t xml:space="preserve">WISDOMTREE </t>
  </si>
  <si>
    <t>BLACKROCK INC</t>
  </si>
  <si>
    <t>KRANE FUNDS</t>
  </si>
  <si>
    <t>INVESCO PS CAPITAL</t>
  </si>
  <si>
    <t>UNITED STATES COMMODITIES FUND</t>
  </si>
  <si>
    <t>ATHEROS COMMUNICATIONS</t>
  </si>
  <si>
    <t>BLACKROCK FUND ADVISORS</t>
  </si>
  <si>
    <t>GLOBAL X MANAGEMENT</t>
  </si>
  <si>
    <t>FIRST TRUST PORTFOLIOS</t>
  </si>
  <si>
    <t>STATE STREET GLOBAL ADVISORS</t>
  </si>
  <si>
    <t>VANGUARD GROUP</t>
  </si>
  <si>
    <t>STATE STREET GLOBAL MARKETS LLC</t>
  </si>
  <si>
    <t>INDEXCHANGE INVESTMENT AG/GERMANY</t>
  </si>
  <si>
    <t>ISHARES INC</t>
  </si>
  <si>
    <t>ISHARES TRUST</t>
  </si>
  <si>
    <t>SPDR TRUST</t>
  </si>
  <si>
    <t>DIAMONDS TRUST</t>
  </si>
  <si>
    <t>THE SELECT SECTOR SPDR TRUST</t>
  </si>
  <si>
    <t>BARCLAYS GLOBAL FUND ADVISORS</t>
  </si>
  <si>
    <t>DB COMMMODITY SERVICES</t>
  </si>
  <si>
    <t>LYXOR</t>
  </si>
  <si>
    <t>סך החזר בגין תעודות סל</t>
  </si>
  <si>
    <t>סך הכל עמלות ניהול חיצוני</t>
  </si>
  <si>
    <t>סך נכסים לסוף שנה קודמת</t>
  </si>
  <si>
    <t>פסגות קרנות נאמנות</t>
  </si>
  <si>
    <t>סך הכל נכסים ממוצעים לשנה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</si>
</sst>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8"/>
      <name val="Tahoma"/>
      <family val="2"/>
    </font>
    <font>
      <b/>
      <sz val="10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2" fillId="2" borderId="0" xfId="0" applyFont="1" applyFill="1" applyAlignment="1">
      <alignment horizontal="right" wrapText="1"/>
    </xf>
    <xf numFmtId="0" fontId="2" fillId="3" borderId="0" xfId="0" applyFont="1" applyFill="1" applyAlignment="1">
      <alignment horizontal="right" wrapText="1"/>
    </xf>
    <xf numFmtId="0" fontId="2" fillId="4" borderId="0" xfId="0" applyFont="1" applyFill="1" applyAlignment="1">
      <alignment horizontal="right" wrapText="1"/>
    </xf>
    <xf numFmtId="4" fontId="2" fillId="4" borderId="0" xfId="0" applyNumberFormat="1" applyFont="1" applyFill="1" applyAlignment="1">
      <alignment horizontal="right"/>
    </xf>
    <xf numFmtId="0" fontId="2" fillId="5" borderId="0" xfId="0" applyFont="1" applyFill="1" applyAlignment="1">
      <alignment horizontal="right" wrapText="1"/>
    </xf>
    <xf numFmtId="4" fontId="2" fillId="3" borderId="0" xfId="0" applyNumberFormat="1" applyFont="1" applyFill="1" applyAlignment="1">
      <alignment horizontal="right"/>
    </xf>
    <xf numFmtId="0" fontId="3" fillId="6" borderId="0" xfId="0" applyFont="1" applyFill="1" applyAlignment="1">
      <alignment horizontal="right"/>
    </xf>
    <xf numFmtId="4" fontId="2" fillId="5" borderId="0" xfId="0" applyNumberFormat="1" applyFont="1" applyFill="1" applyAlignment="1">
      <alignment horizontal="right"/>
    </xf>
    <xf numFmtId="0" fontId="2" fillId="5" borderId="0" xfId="0" applyFont="1" applyFill="1" applyAlignment="1">
      <alignment horizontal="right" wrapText="1"/>
    </xf>
    <xf numFmtId="0" fontId="2" fillId="3" borderId="0" xfId="0" applyFont="1" applyFill="1" applyAlignment="1">
      <alignment horizontal="righ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3:J51"/>
  <sheetViews>
    <sheetView workbookViewId="0" topLeftCell="A40">
      <selection activeCell="D47" sqref="D47"/>
    </sheetView>
  </sheetViews>
  <sheetFormatPr defaultColWidth="9.140625" defaultRowHeight="15"/>
  <cols>
    <col min="4" max="4" width="12.00390625" style="0" customWidth="1"/>
    <col min="5" max="5" width="76.00390625" style="0" customWidth="1"/>
    <col min="6" max="6" width="5.00390625" style="0" customWidth="1"/>
    <col min="9" max="9" width="22.00390625" style="0" customWidth="1"/>
    <col min="10" max="10" width="40.00390625" style="0" customWidth="1"/>
  </cols>
  <sheetData>
    <row r="3" spans="9:10" ht="15">
      <c r="I3" s="7" t="s">
        <v>0</v>
      </c>
      <c r="J3" s="7" t="s">
        <v>1</v>
      </c>
    </row>
    <row r="4" spans="9:10" ht="15">
      <c r="I4" s="7" t="s">
        <v>2</v>
      </c>
      <c r="J4" s="7" t="s">
        <v>3</v>
      </c>
    </row>
    <row r="5" spans="9:10" ht="15">
      <c r="I5" s="7" t="s">
        <v>4</v>
      </c>
      <c r="J5" s="7" t="s">
        <v>5</v>
      </c>
    </row>
    <row r="6" spans="9:10" ht="15">
      <c r="I6" s="7" t="s">
        <v>6</v>
      </c>
      <c r="J6" s="7" t="s">
        <v>7</v>
      </c>
    </row>
    <row r="7" spans="9:10" ht="15">
      <c r="I7" s="7" t="s">
        <v>8</v>
      </c>
      <c r="J7" s="7" t="s">
        <v>9</v>
      </c>
    </row>
    <row r="8" spans="4:6" ht="15">
      <c r="D8" s="1" t="s">
        <v>10</v>
      </c>
      <c r="E8" s="1" t="s">
        <v>11</v>
      </c>
      <c r="F8" s="1" t="s">
        <v>5</v>
      </c>
    </row>
    <row r="9" spans="4:6" ht="15">
      <c r="D9" s="1" t="s">
        <v>12</v>
      </c>
      <c r="E9" s="1" t="s">
        <v>5</v>
      </c>
      <c r="F9" s="1" t="s">
        <v>5</v>
      </c>
    </row>
    <row r="10" spans="4:6" ht="15">
      <c r="D10" s="2" t="s">
        <v>5</v>
      </c>
      <c r="E10" s="2" t="s">
        <v>13</v>
      </c>
      <c r="F10" s="2" t="s">
        <v>14</v>
      </c>
    </row>
    <row r="11" spans="4:6" ht="15">
      <c r="D11" s="4">
        <v>0</v>
      </c>
      <c r="E11" s="3" t="s">
        <v>15</v>
      </c>
      <c r="F11" s="3" t="s">
        <v>5</v>
      </c>
    </row>
    <row r="12" spans="4:6" ht="15">
      <c r="D12" s="4">
        <v>166.81</v>
      </c>
      <c r="E12" s="3" t="s">
        <v>16</v>
      </c>
      <c r="F12" s="3" t="s">
        <v>5</v>
      </c>
    </row>
    <row r="13" spans="4:6" ht="15">
      <c r="D13" s="5" t="s">
        <v>5</v>
      </c>
      <c r="E13" s="5" t="s">
        <v>5</v>
      </c>
      <c r="F13" s="5" t="s">
        <v>5</v>
      </c>
    </row>
    <row r="14" spans="4:6" ht="15">
      <c r="D14" s="2" t="s">
        <v>5</v>
      </c>
      <c r="E14" s="2" t="s">
        <v>17</v>
      </c>
      <c r="F14" s="2" t="s">
        <v>18</v>
      </c>
    </row>
    <row r="15" spans="4:6" ht="15">
      <c r="D15" s="4">
        <v>0</v>
      </c>
      <c r="E15" s="3" t="s">
        <v>19</v>
      </c>
      <c r="F15" s="3" t="s">
        <v>5</v>
      </c>
    </row>
    <row r="16" spans="4:6" ht="15">
      <c r="D16" s="4">
        <v>13.9</v>
      </c>
      <c r="E16" s="3" t="s">
        <v>20</v>
      </c>
      <c r="F16" s="3" t="s">
        <v>5</v>
      </c>
    </row>
    <row r="17" spans="4:6" ht="15">
      <c r="D17" s="5" t="s">
        <v>5</v>
      </c>
      <c r="E17" s="5" t="s">
        <v>5</v>
      </c>
      <c r="F17" s="5" t="s">
        <v>5</v>
      </c>
    </row>
    <row r="18" spans="4:6" ht="15">
      <c r="D18" s="2" t="s">
        <v>5</v>
      </c>
      <c r="E18" s="2" t="s">
        <v>21</v>
      </c>
      <c r="F18" s="2" t="s">
        <v>22</v>
      </c>
    </row>
    <row r="19" spans="4:6" ht="15">
      <c r="D19" s="3" t="s">
        <v>5</v>
      </c>
      <c r="E19" s="3" t="s">
        <v>23</v>
      </c>
      <c r="F19" s="3" t="s">
        <v>5</v>
      </c>
    </row>
    <row r="20" spans="4:6" ht="15">
      <c r="D20" s="4">
        <v>0</v>
      </c>
      <c r="E20" s="3" t="s">
        <v>24</v>
      </c>
      <c r="F20" s="3" t="s">
        <v>5</v>
      </c>
    </row>
    <row r="21" spans="4:6" ht="15">
      <c r="D21" s="4">
        <v>0</v>
      </c>
      <c r="E21" s="3" t="s">
        <v>25</v>
      </c>
      <c r="F21" s="3" t="s">
        <v>5</v>
      </c>
    </row>
    <row r="22" spans="4:6" ht="15">
      <c r="D22" s="4">
        <v>0</v>
      </c>
      <c r="E22" s="3" t="s">
        <v>26</v>
      </c>
      <c r="F22" s="3" t="s">
        <v>5</v>
      </c>
    </row>
    <row r="23" spans="4:6" ht="15">
      <c r="D23" s="5" t="s">
        <v>5</v>
      </c>
      <c r="E23" s="5" t="s">
        <v>5</v>
      </c>
      <c r="F23" s="5" t="s">
        <v>5</v>
      </c>
    </row>
    <row r="24" spans="4:6" ht="15">
      <c r="D24" s="2" t="s">
        <v>5</v>
      </c>
      <c r="E24" s="2" t="s">
        <v>27</v>
      </c>
      <c r="F24" s="2" t="s">
        <v>28</v>
      </c>
    </row>
    <row r="25" spans="4:6" ht="15">
      <c r="D25" s="4">
        <v>26.41</v>
      </c>
      <c r="E25" s="3" t="s">
        <v>29</v>
      </c>
      <c r="F25" s="3" t="s">
        <v>5</v>
      </c>
    </row>
    <row r="26" spans="4:6" ht="15">
      <c r="D26" s="4">
        <v>123.98</v>
      </c>
      <c r="E26" s="3" t="s">
        <v>30</v>
      </c>
      <c r="F26" s="3" t="s">
        <v>5</v>
      </c>
    </row>
    <row r="27" spans="4:6" ht="15">
      <c r="D27" s="4">
        <v>0</v>
      </c>
      <c r="E27" s="3" t="s">
        <v>31</v>
      </c>
      <c r="F27" s="3" t="s">
        <v>5</v>
      </c>
    </row>
    <row r="28" spans="4:6" ht="15">
      <c r="D28" s="4">
        <v>0</v>
      </c>
      <c r="E28" s="3" t="s">
        <v>32</v>
      </c>
      <c r="F28" s="3" t="s">
        <v>5</v>
      </c>
    </row>
    <row r="29" spans="4:6" ht="15">
      <c r="D29" s="4">
        <f>SUM('נספח 3'!D43:D47)</f>
        <v>-58.577560000000005</v>
      </c>
      <c r="E29" s="3" t="s">
        <v>33</v>
      </c>
      <c r="F29" s="3" t="s">
        <v>5</v>
      </c>
    </row>
    <row r="30" spans="4:6" ht="15">
      <c r="D30" s="4">
        <v>106.42</v>
      </c>
      <c r="E30" s="3" t="s">
        <v>34</v>
      </c>
      <c r="F30" s="3" t="s">
        <v>5</v>
      </c>
    </row>
    <row r="31" spans="4:6" ht="15">
      <c r="D31" s="4">
        <v>0</v>
      </c>
      <c r="E31" s="3" t="s">
        <v>35</v>
      </c>
      <c r="F31" s="3" t="s">
        <v>5</v>
      </c>
    </row>
    <row r="32" spans="4:6" ht="15">
      <c r="D32" s="4">
        <v>22.34</v>
      </c>
      <c r="E32" s="3" t="s">
        <v>36</v>
      </c>
      <c r="F32" s="3" t="s">
        <v>5</v>
      </c>
    </row>
    <row r="33" spans="4:6" ht="15">
      <c r="D33" s="4">
        <v>0</v>
      </c>
      <c r="E33" s="3" t="s">
        <v>37</v>
      </c>
      <c r="F33" s="3" t="s">
        <v>5</v>
      </c>
    </row>
    <row r="34" spans="4:6" ht="15">
      <c r="D34" s="5" t="s">
        <v>5</v>
      </c>
      <c r="E34" s="5" t="s">
        <v>5</v>
      </c>
      <c r="F34" s="5" t="s">
        <v>5</v>
      </c>
    </row>
    <row r="35" spans="4:6" ht="15">
      <c r="D35" s="2" t="s">
        <v>5</v>
      </c>
      <c r="E35" s="2" t="s">
        <v>38</v>
      </c>
      <c r="F35" s="2" t="s">
        <v>39</v>
      </c>
    </row>
    <row r="36" spans="4:6" ht="15">
      <c r="D36" s="4">
        <v>0</v>
      </c>
      <c r="E36" s="3" t="s">
        <v>40</v>
      </c>
      <c r="F36" s="3" t="s">
        <v>5</v>
      </c>
    </row>
    <row r="37" spans="4:6" ht="15">
      <c r="D37" s="4">
        <v>0</v>
      </c>
      <c r="E37" s="3" t="s">
        <v>41</v>
      </c>
      <c r="F37" s="3" t="s">
        <v>5</v>
      </c>
    </row>
    <row r="38" spans="4:6" ht="15">
      <c r="D38" s="5" t="s">
        <v>5</v>
      </c>
      <c r="E38" s="5" t="s">
        <v>5</v>
      </c>
      <c r="F38" s="5" t="s">
        <v>5</v>
      </c>
    </row>
    <row r="39" spans="4:6" ht="15">
      <c r="D39" s="6">
        <f>SUM(D11:D37)</f>
        <v>401.28244</v>
      </c>
      <c r="E39" s="2" t="s">
        <v>42</v>
      </c>
      <c r="F39" s="2" t="s">
        <v>43</v>
      </c>
    </row>
    <row r="40" spans="4:6" ht="15">
      <c r="D40" s="5" t="s">
        <v>5</v>
      </c>
      <c r="E40" s="5" t="s">
        <v>5</v>
      </c>
      <c r="F40" s="5" t="s">
        <v>5</v>
      </c>
    </row>
    <row r="41" spans="4:6" ht="15">
      <c r="D41" s="2" t="s">
        <v>5</v>
      </c>
      <c r="E41" s="2" t="s">
        <v>44</v>
      </c>
      <c r="F41" s="2" t="s">
        <v>45</v>
      </c>
    </row>
    <row r="42" spans="4:6" ht="15">
      <c r="D42" s="3" t="s">
        <v>5</v>
      </c>
      <c r="E42" s="3" t="s">
        <v>46</v>
      </c>
      <c r="F42" s="3" t="s">
        <v>5</v>
      </c>
    </row>
    <row r="43" spans="4:6" ht="15">
      <c r="D43" s="4">
        <f>SUM(D20:D37)/D47*100</f>
        <v>0.06498606131137398</v>
      </c>
      <c r="E43" s="3" t="s">
        <v>47</v>
      </c>
      <c r="F43" s="3" t="s">
        <v>5</v>
      </c>
    </row>
    <row r="44" spans="4:6" ht="15">
      <c r="D44" s="3" t="s">
        <v>5</v>
      </c>
      <c r="E44" s="3" t="s">
        <v>48</v>
      </c>
      <c r="F44" s="3" t="s">
        <v>5</v>
      </c>
    </row>
    <row r="45" spans="4:6" ht="15">
      <c r="D45" s="4">
        <f>D39/D47*100</f>
        <v>0.11822766819380405</v>
      </c>
      <c r="E45" s="3" t="s">
        <v>49</v>
      </c>
      <c r="F45" s="3" t="s">
        <v>5</v>
      </c>
    </row>
    <row r="46" spans="4:6" ht="15">
      <c r="D46" s="5" t="s">
        <v>5</v>
      </c>
      <c r="E46" s="5" t="s">
        <v>5</v>
      </c>
      <c r="F46" s="5" t="s">
        <v>5</v>
      </c>
    </row>
    <row r="47" spans="4:6" ht="15">
      <c r="D47" s="6">
        <f>(355176+323654)/2</f>
        <v>339415</v>
      </c>
      <c r="E47" s="10" t="s">
        <v>142</v>
      </c>
      <c r="F47" s="2" t="s">
        <v>5</v>
      </c>
    </row>
    <row r="51" spans="5:8" ht="15">
      <c r="E51" s="7" t="s">
        <v>5</v>
      </c>
      <c r="F51" s="7" t="s">
        <v>51</v>
      </c>
      <c r="H51" s="7" t="s">
        <v>52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3:J42"/>
  <sheetViews>
    <sheetView workbookViewId="0" topLeftCell="A16">
      <selection activeCell="D39" sqref="D39"/>
    </sheetView>
  </sheetViews>
  <sheetFormatPr defaultColWidth="9.140625" defaultRowHeight="15"/>
  <cols>
    <col min="4" max="4" width="12.00390625" style="0" customWidth="1"/>
    <col min="5" max="5" width="38.00390625" style="0" customWidth="1"/>
    <col min="6" max="6" width="45.00390625" style="0" customWidth="1"/>
    <col min="9" max="9" width="22.00390625" style="0" customWidth="1"/>
    <col min="10" max="10" width="40.00390625" style="0" customWidth="1"/>
  </cols>
  <sheetData>
    <row r="3" spans="9:10" ht="15">
      <c r="I3" s="7" t="s">
        <v>0</v>
      </c>
      <c r="J3" s="7" t="s">
        <v>1</v>
      </c>
    </row>
    <row r="4" spans="9:10" ht="15">
      <c r="I4" s="7" t="s">
        <v>2</v>
      </c>
      <c r="J4" s="7" t="s">
        <v>3</v>
      </c>
    </row>
    <row r="5" spans="9:10" ht="15">
      <c r="I5" s="7" t="s">
        <v>53</v>
      </c>
      <c r="J5" s="7" t="s">
        <v>5</v>
      </c>
    </row>
    <row r="6" spans="9:10" ht="15">
      <c r="I6" s="7" t="s">
        <v>6</v>
      </c>
      <c r="J6" s="7" t="s">
        <v>7</v>
      </c>
    </row>
    <row r="7" spans="9:10" ht="15">
      <c r="I7" s="7" t="s">
        <v>8</v>
      </c>
      <c r="J7" s="7" t="s">
        <v>9</v>
      </c>
    </row>
    <row r="8" spans="4:6" ht="15">
      <c r="D8" s="1" t="s">
        <v>10</v>
      </c>
      <c r="E8" s="1" t="s">
        <v>54</v>
      </c>
      <c r="F8" s="1" t="s">
        <v>55</v>
      </c>
    </row>
    <row r="9" spans="4:6" ht="15">
      <c r="D9" s="1" t="s">
        <v>12</v>
      </c>
      <c r="E9" s="1" t="s">
        <v>5</v>
      </c>
      <c r="F9" s="1" t="s">
        <v>5</v>
      </c>
    </row>
    <row r="10" spans="4:6" ht="15">
      <c r="D10" s="2" t="s">
        <v>5</v>
      </c>
      <c r="E10" s="2" t="s">
        <v>56</v>
      </c>
      <c r="F10" s="2" t="s">
        <v>57</v>
      </c>
    </row>
    <row r="11" spans="4:6" ht="15">
      <c r="D11" s="3" t="s">
        <v>5</v>
      </c>
      <c r="E11" s="3" t="s">
        <v>5</v>
      </c>
      <c r="F11" s="3" t="s">
        <v>58</v>
      </c>
    </row>
    <row r="12" spans="4:6" ht="15">
      <c r="D12" s="3" t="s">
        <v>5</v>
      </c>
      <c r="E12" s="3" t="s">
        <v>5</v>
      </c>
      <c r="F12" s="3" t="s">
        <v>59</v>
      </c>
    </row>
    <row r="13" spans="4:6" ht="15">
      <c r="D13" s="8">
        <v>143.81</v>
      </c>
      <c r="E13" s="5" t="s">
        <v>60</v>
      </c>
      <c r="F13" s="5" t="s">
        <v>5</v>
      </c>
    </row>
    <row r="14" spans="4:6" ht="15">
      <c r="D14" s="8">
        <v>22.89</v>
      </c>
      <c r="E14" s="5" t="s">
        <v>61</v>
      </c>
      <c r="F14" s="5" t="s">
        <v>5</v>
      </c>
    </row>
    <row r="15" spans="4:6" ht="15">
      <c r="D15" s="8">
        <v>0.11</v>
      </c>
      <c r="E15" s="5" t="s">
        <v>62</v>
      </c>
      <c r="F15" s="5" t="s">
        <v>5</v>
      </c>
    </row>
    <row r="16" spans="4:6" ht="15">
      <c r="D16" s="6">
        <v>166.81</v>
      </c>
      <c r="E16" s="2" t="s">
        <v>5</v>
      </c>
      <c r="F16" s="2" t="s">
        <v>63</v>
      </c>
    </row>
    <row r="17" spans="4:6" ht="15">
      <c r="D17" s="5" t="s">
        <v>5</v>
      </c>
      <c r="E17" s="5" t="s">
        <v>5</v>
      </c>
      <c r="F17" s="5" t="s">
        <v>5</v>
      </c>
    </row>
    <row r="18" spans="4:6" ht="15">
      <c r="D18" s="2" t="s">
        <v>5</v>
      </c>
      <c r="E18" s="2" t="s">
        <v>5</v>
      </c>
      <c r="F18" s="2" t="s">
        <v>64</v>
      </c>
    </row>
    <row r="19" spans="4:6" ht="15">
      <c r="D19" s="3" t="s">
        <v>5</v>
      </c>
      <c r="E19" s="3" t="s">
        <v>5</v>
      </c>
      <c r="F19" s="3" t="s">
        <v>58</v>
      </c>
    </row>
    <row r="20" spans="4:6" ht="15">
      <c r="D20" s="3" t="s">
        <v>5</v>
      </c>
      <c r="E20" s="3" t="s">
        <v>5</v>
      </c>
      <c r="F20" s="3" t="s">
        <v>59</v>
      </c>
    </row>
    <row r="21" spans="4:6" ht="15">
      <c r="D21" s="8">
        <v>12.59</v>
      </c>
      <c r="E21" s="5" t="s">
        <v>60</v>
      </c>
      <c r="F21" s="5" t="s">
        <v>5</v>
      </c>
    </row>
    <row r="22" spans="4:6" ht="15">
      <c r="D22" s="8">
        <v>1.31</v>
      </c>
      <c r="E22" s="5" t="s">
        <v>65</v>
      </c>
      <c r="F22" s="5" t="s">
        <v>5</v>
      </c>
    </row>
    <row r="23" spans="4:6" ht="15">
      <c r="D23" s="6">
        <v>13.9</v>
      </c>
      <c r="E23" s="2" t="s">
        <v>5</v>
      </c>
      <c r="F23" s="2" t="s">
        <v>66</v>
      </c>
    </row>
    <row r="24" spans="4:6" ht="15">
      <c r="D24" s="5" t="s">
        <v>5</v>
      </c>
      <c r="E24" s="5" t="s">
        <v>5</v>
      </c>
      <c r="F24" s="5" t="s">
        <v>5</v>
      </c>
    </row>
    <row r="25" spans="4:6" ht="15">
      <c r="D25" s="2" t="s">
        <v>5</v>
      </c>
      <c r="E25" s="2" t="s">
        <v>67</v>
      </c>
      <c r="F25" s="2" t="s">
        <v>68</v>
      </c>
    </row>
    <row r="26" spans="4:6" ht="15">
      <c r="D26" s="6">
        <v>0</v>
      </c>
      <c r="E26" s="2" t="s">
        <v>69</v>
      </c>
      <c r="F26" s="2" t="s">
        <v>70</v>
      </c>
    </row>
    <row r="27" spans="4:6" ht="15">
      <c r="D27" s="5" t="s">
        <v>5</v>
      </c>
      <c r="E27" s="5" t="s">
        <v>5</v>
      </c>
      <c r="F27" s="5" t="s">
        <v>5</v>
      </c>
    </row>
    <row r="28" spans="4:6" ht="15">
      <c r="D28" s="2" t="s">
        <v>5</v>
      </c>
      <c r="E28" s="2" t="s">
        <v>5</v>
      </c>
      <c r="F28" s="2" t="s">
        <v>71</v>
      </c>
    </row>
    <row r="29" spans="4:6" ht="15">
      <c r="D29" s="6">
        <v>0</v>
      </c>
      <c r="E29" s="2" t="s">
        <v>5</v>
      </c>
      <c r="F29" s="2" t="s">
        <v>72</v>
      </c>
    </row>
    <row r="30" spans="4:6" ht="15">
      <c r="D30" s="5" t="s">
        <v>5</v>
      </c>
      <c r="E30" s="5" t="s">
        <v>5</v>
      </c>
      <c r="F30" s="5" t="s">
        <v>5</v>
      </c>
    </row>
    <row r="31" spans="4:6" ht="15">
      <c r="D31" s="2" t="s">
        <v>5</v>
      </c>
      <c r="E31" s="2" t="s">
        <v>5</v>
      </c>
      <c r="F31" s="2" t="s">
        <v>73</v>
      </c>
    </row>
    <row r="32" spans="4:6" ht="15">
      <c r="D32" s="6">
        <v>0</v>
      </c>
      <c r="E32" s="2" t="s">
        <v>5</v>
      </c>
      <c r="F32" s="2" t="s">
        <v>74</v>
      </c>
    </row>
    <row r="33" spans="4:6" ht="15">
      <c r="D33" s="5" t="s">
        <v>5</v>
      </c>
      <c r="E33" s="5" t="s">
        <v>5</v>
      </c>
      <c r="F33" s="5" t="s">
        <v>5</v>
      </c>
    </row>
    <row r="34" spans="4:6" ht="15">
      <c r="D34" s="2" t="s">
        <v>5</v>
      </c>
      <c r="E34" s="2" t="s">
        <v>5</v>
      </c>
      <c r="F34" s="2" t="s">
        <v>75</v>
      </c>
    </row>
    <row r="35" spans="4:6" ht="15">
      <c r="D35" s="6">
        <v>0</v>
      </c>
      <c r="E35" s="2" t="s">
        <v>5</v>
      </c>
      <c r="F35" s="2" t="s">
        <v>76</v>
      </c>
    </row>
    <row r="36" spans="4:6" ht="15">
      <c r="D36" s="5" t="s">
        <v>5</v>
      </c>
      <c r="E36" s="5" t="s">
        <v>5</v>
      </c>
      <c r="F36" s="5" t="s">
        <v>5</v>
      </c>
    </row>
    <row r="37" spans="4:6" ht="15">
      <c r="D37" s="6">
        <v>180.71</v>
      </c>
      <c r="E37" s="2" t="s">
        <v>5</v>
      </c>
      <c r="F37" s="2" t="s">
        <v>77</v>
      </c>
    </row>
    <row r="38" spans="4:6" ht="15">
      <c r="D38" s="6">
        <f>'נספח 1 '!D47</f>
        <v>339415</v>
      </c>
      <c r="E38" s="2" t="s">
        <v>5</v>
      </c>
      <c r="F38" s="2" t="s">
        <v>50</v>
      </c>
    </row>
    <row r="42" spans="5:8" ht="15">
      <c r="E42" s="7" t="s">
        <v>5</v>
      </c>
      <c r="F42" s="7" t="s">
        <v>51</v>
      </c>
      <c r="H42" s="7" t="s">
        <v>52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D3:J82"/>
  <sheetViews>
    <sheetView tabSelected="1" workbookViewId="0" topLeftCell="A67">
      <selection activeCell="D79" sqref="D79"/>
    </sheetView>
  </sheetViews>
  <sheetFormatPr defaultColWidth="9.140625" defaultRowHeight="15"/>
  <cols>
    <col min="4" max="4" width="12.00390625" style="0" customWidth="1"/>
    <col min="5" max="5" width="37.00390625" style="0" customWidth="1"/>
    <col min="6" max="6" width="40.00390625" style="0" customWidth="1"/>
    <col min="9" max="9" width="22.00390625" style="0" customWidth="1"/>
    <col min="10" max="10" width="40.00390625" style="0" customWidth="1"/>
  </cols>
  <sheetData>
    <row r="3" spans="9:10" ht="15">
      <c r="I3" s="7" t="s">
        <v>0</v>
      </c>
      <c r="J3" s="7" t="s">
        <v>1</v>
      </c>
    </row>
    <row r="4" spans="9:10" ht="15">
      <c r="I4" s="7" t="s">
        <v>2</v>
      </c>
      <c r="J4" s="7" t="s">
        <v>3</v>
      </c>
    </row>
    <row r="5" spans="9:10" ht="15">
      <c r="I5" s="7" t="s">
        <v>78</v>
      </c>
      <c r="J5" s="7" t="s">
        <v>5</v>
      </c>
    </row>
    <row r="6" spans="9:10" ht="15">
      <c r="I6" s="7" t="s">
        <v>6</v>
      </c>
      <c r="J6" s="7" t="s">
        <v>7</v>
      </c>
    </row>
    <row r="7" spans="9:10" ht="15">
      <c r="I7" s="7" t="s">
        <v>8</v>
      </c>
      <c r="J7" s="7" t="s">
        <v>9</v>
      </c>
    </row>
    <row r="8" spans="4:6" ht="15">
      <c r="D8" s="1" t="s">
        <v>10</v>
      </c>
      <c r="E8" s="1" t="s">
        <v>54</v>
      </c>
      <c r="F8" s="1" t="s">
        <v>79</v>
      </c>
    </row>
    <row r="9" spans="4:6" ht="15">
      <c r="D9" s="1" t="s">
        <v>12</v>
      </c>
      <c r="E9" s="1" t="s">
        <v>5</v>
      </c>
      <c r="F9" s="1" t="s">
        <v>5</v>
      </c>
    </row>
    <row r="10" spans="4:6" ht="15">
      <c r="D10" s="2" t="s">
        <v>5</v>
      </c>
      <c r="E10" s="2" t="s">
        <v>5</v>
      </c>
      <c r="F10" s="2" t="s">
        <v>80</v>
      </c>
    </row>
    <row r="11" spans="4:6" ht="15">
      <c r="D11" s="8">
        <v>16.82</v>
      </c>
      <c r="E11" s="5" t="s">
        <v>81</v>
      </c>
      <c r="F11" s="5" t="s">
        <v>5</v>
      </c>
    </row>
    <row r="12" spans="4:6" ht="15">
      <c r="D12" s="8">
        <v>40.6</v>
      </c>
      <c r="E12" s="5" t="s">
        <v>82</v>
      </c>
      <c r="F12" s="5" t="s">
        <v>5</v>
      </c>
    </row>
    <row r="13" spans="4:6" ht="15">
      <c r="D13" s="8">
        <v>14.35</v>
      </c>
      <c r="E13" s="5" t="s">
        <v>83</v>
      </c>
      <c r="F13" s="5" t="s">
        <v>5</v>
      </c>
    </row>
    <row r="14" spans="4:6" ht="15">
      <c r="D14" s="8">
        <v>15.37</v>
      </c>
      <c r="E14" s="5" t="s">
        <v>84</v>
      </c>
      <c r="F14" s="5" t="s">
        <v>5</v>
      </c>
    </row>
    <row r="15" spans="4:6" ht="15">
      <c r="D15" s="8">
        <v>5.68</v>
      </c>
      <c r="E15" s="5" t="s">
        <v>85</v>
      </c>
      <c r="F15" s="5" t="s">
        <v>5</v>
      </c>
    </row>
    <row r="16" spans="4:6" ht="15">
      <c r="D16" s="8">
        <v>10.28</v>
      </c>
      <c r="E16" s="5" t="s">
        <v>86</v>
      </c>
      <c r="F16" s="5" t="s">
        <v>5</v>
      </c>
    </row>
    <row r="17" spans="4:6" ht="15">
      <c r="D17" s="8">
        <v>7.23</v>
      </c>
      <c r="E17" s="5" t="s">
        <v>87</v>
      </c>
      <c r="F17" s="5" t="s">
        <v>5</v>
      </c>
    </row>
    <row r="18" spans="4:6" ht="15">
      <c r="D18" s="8">
        <v>7.9</v>
      </c>
      <c r="E18" s="5" t="s">
        <v>88</v>
      </c>
      <c r="F18" s="5" t="s">
        <v>5</v>
      </c>
    </row>
    <row r="19" spans="4:6" ht="15">
      <c r="D19" s="8">
        <v>2.07</v>
      </c>
      <c r="E19" s="5" t="s">
        <v>89</v>
      </c>
      <c r="F19" s="5" t="s">
        <v>5</v>
      </c>
    </row>
    <row r="20" spans="4:6" ht="15">
      <c r="D20" s="8">
        <v>17.11</v>
      </c>
      <c r="E20" s="5" t="s">
        <v>90</v>
      </c>
      <c r="F20" s="5" t="s">
        <v>5</v>
      </c>
    </row>
    <row r="21" spans="4:6" ht="15">
      <c r="D21" s="8">
        <v>12.98</v>
      </c>
      <c r="E21" s="5" t="s">
        <v>91</v>
      </c>
      <c r="F21" s="5" t="s">
        <v>5</v>
      </c>
    </row>
    <row r="22" spans="4:6" ht="15">
      <c r="D22" s="6">
        <v>150.39</v>
      </c>
      <c r="E22" s="2" t="s">
        <v>5</v>
      </c>
      <c r="F22" s="2" t="s">
        <v>92</v>
      </c>
    </row>
    <row r="23" spans="4:6" ht="15">
      <c r="D23" s="5" t="s">
        <v>5</v>
      </c>
      <c r="E23" s="5" t="s">
        <v>5</v>
      </c>
      <c r="F23" s="5" t="s">
        <v>5</v>
      </c>
    </row>
    <row r="24" spans="4:6" ht="15">
      <c r="D24" s="2" t="s">
        <v>5</v>
      </c>
      <c r="E24" s="2" t="s">
        <v>5</v>
      </c>
      <c r="F24" s="2" t="s">
        <v>93</v>
      </c>
    </row>
    <row r="25" spans="4:6" ht="15">
      <c r="D25" s="6">
        <v>0</v>
      </c>
      <c r="E25" s="2" t="s">
        <v>5</v>
      </c>
      <c r="F25" s="2" t="s">
        <v>94</v>
      </c>
    </row>
    <row r="26" spans="4:6" ht="15">
      <c r="D26" s="5" t="s">
        <v>5</v>
      </c>
      <c r="E26" s="5" t="s">
        <v>5</v>
      </c>
      <c r="F26" s="5" t="s">
        <v>5</v>
      </c>
    </row>
    <row r="27" spans="4:6" ht="15">
      <c r="D27" s="2" t="s">
        <v>5</v>
      </c>
      <c r="E27" s="2" t="s">
        <v>5</v>
      </c>
      <c r="F27" s="2" t="s">
        <v>95</v>
      </c>
    </row>
    <row r="28" spans="4:6" ht="15">
      <c r="D28" s="6">
        <v>0</v>
      </c>
      <c r="E28" s="2" t="s">
        <v>5</v>
      </c>
      <c r="F28" s="2" t="s">
        <v>96</v>
      </c>
    </row>
    <row r="29" spans="4:6" ht="15">
      <c r="D29" s="5" t="s">
        <v>5</v>
      </c>
      <c r="E29" s="5" t="s">
        <v>5</v>
      </c>
      <c r="F29" s="5" t="s">
        <v>5</v>
      </c>
    </row>
    <row r="30" spans="4:6" ht="15">
      <c r="D30" s="2" t="s">
        <v>5</v>
      </c>
      <c r="E30" s="2" t="s">
        <v>5</v>
      </c>
      <c r="F30" s="2" t="s">
        <v>97</v>
      </c>
    </row>
    <row r="31" spans="4:6" ht="15">
      <c r="D31" s="3" t="s">
        <v>5</v>
      </c>
      <c r="E31" s="3" t="s">
        <v>5</v>
      </c>
      <c r="F31" s="3" t="s">
        <v>98</v>
      </c>
    </row>
    <row r="32" spans="4:6" ht="15">
      <c r="D32" s="3" t="s">
        <v>5</v>
      </c>
      <c r="E32" s="3" t="s">
        <v>5</v>
      </c>
      <c r="F32" s="3" t="s">
        <v>99</v>
      </c>
    </row>
    <row r="33" spans="4:6" ht="15">
      <c r="D33" s="8">
        <v>1.3</v>
      </c>
      <c r="E33" s="5" t="s">
        <v>100</v>
      </c>
      <c r="F33" s="5" t="s">
        <v>5</v>
      </c>
    </row>
    <row r="34" spans="4:6" ht="15">
      <c r="D34" s="8">
        <v>3.92</v>
      </c>
      <c r="E34" s="5" t="s">
        <v>101</v>
      </c>
      <c r="F34" s="5" t="s">
        <v>5</v>
      </c>
    </row>
    <row r="35" spans="4:6" ht="15">
      <c r="D35" s="8">
        <v>1.03</v>
      </c>
      <c r="E35" s="5" t="s">
        <v>102</v>
      </c>
      <c r="F35" s="5" t="s">
        <v>5</v>
      </c>
    </row>
    <row r="36" spans="4:6" ht="15">
      <c r="D36" s="8">
        <v>1.02</v>
      </c>
      <c r="E36" s="5" t="s">
        <v>103</v>
      </c>
      <c r="F36" s="5" t="s">
        <v>5</v>
      </c>
    </row>
    <row r="37" spans="4:6" ht="15">
      <c r="D37" s="8">
        <v>9.89</v>
      </c>
      <c r="E37" s="5" t="s">
        <v>104</v>
      </c>
      <c r="F37" s="5" t="s">
        <v>5</v>
      </c>
    </row>
    <row r="38" spans="4:6" ht="15">
      <c r="D38" s="8">
        <v>5.18</v>
      </c>
      <c r="E38" s="5" t="s">
        <v>105</v>
      </c>
      <c r="F38" s="5" t="s">
        <v>5</v>
      </c>
    </row>
    <row r="39" spans="4:6" ht="15">
      <c r="D39" s="6">
        <v>22.34</v>
      </c>
      <c r="E39" s="2" t="s">
        <v>5</v>
      </c>
      <c r="F39" s="2" t="s">
        <v>106</v>
      </c>
    </row>
    <row r="40" spans="4:6" ht="15">
      <c r="D40" s="5" t="s">
        <v>5</v>
      </c>
      <c r="E40" s="5" t="s">
        <v>5</v>
      </c>
      <c r="F40" s="5" t="s">
        <v>5</v>
      </c>
    </row>
    <row r="41" spans="4:6" ht="15">
      <c r="D41" s="2" t="s">
        <v>5</v>
      </c>
      <c r="E41" s="2" t="s">
        <v>5</v>
      </c>
      <c r="F41" s="2" t="s">
        <v>107</v>
      </c>
    </row>
    <row r="42" spans="4:6" ht="15">
      <c r="D42" s="3" t="s">
        <v>5</v>
      </c>
      <c r="E42" s="3" t="s">
        <v>5</v>
      </c>
      <c r="F42" s="3" t="s">
        <v>108</v>
      </c>
    </row>
    <row r="43" spans="4:6" ht="15">
      <c r="D43" s="8">
        <f>-27468.27/1000</f>
        <v>-27.46827</v>
      </c>
      <c r="E43" s="5" t="s">
        <v>109</v>
      </c>
      <c r="F43" s="5" t="s">
        <v>5</v>
      </c>
    </row>
    <row r="44" spans="4:6" ht="15">
      <c r="D44" s="8">
        <f>-11438.16/1000</f>
        <v>-11.43816</v>
      </c>
      <c r="E44" s="5" t="s">
        <v>110</v>
      </c>
      <c r="F44" s="5" t="s">
        <v>5</v>
      </c>
    </row>
    <row r="45" spans="4:6" ht="15">
      <c r="D45" s="8">
        <f>-3127.69/1000</f>
        <v>-3.12769</v>
      </c>
      <c r="E45" s="5" t="s">
        <v>111</v>
      </c>
      <c r="F45" s="5" t="s">
        <v>5</v>
      </c>
    </row>
    <row r="46" spans="4:6" ht="15">
      <c r="D46" s="8">
        <f>-16543.44/1000</f>
        <v>-16.54344</v>
      </c>
      <c r="E46" s="9" t="s">
        <v>141</v>
      </c>
      <c r="F46" s="5"/>
    </row>
    <row r="47" spans="4:6" ht="15">
      <c r="D47" s="3" t="s">
        <v>5</v>
      </c>
      <c r="E47" s="3" t="s">
        <v>5</v>
      </c>
      <c r="F47" s="3" t="s">
        <v>112</v>
      </c>
    </row>
    <row r="48" spans="4:6" ht="15">
      <c r="D48" s="8">
        <v>2.34</v>
      </c>
      <c r="E48" s="5" t="s">
        <v>113</v>
      </c>
      <c r="F48" s="5" t="s">
        <v>5</v>
      </c>
    </row>
    <row r="49" spans="4:6" ht="15">
      <c r="D49" s="8">
        <v>0.82</v>
      </c>
      <c r="E49" s="5" t="s">
        <v>114</v>
      </c>
      <c r="F49" s="5" t="s">
        <v>5</v>
      </c>
    </row>
    <row r="50" spans="4:6" ht="15">
      <c r="D50" s="8">
        <v>0.37</v>
      </c>
      <c r="E50" s="5" t="s">
        <v>115</v>
      </c>
      <c r="F50" s="5" t="s">
        <v>5</v>
      </c>
    </row>
    <row r="51" spans="4:6" ht="15">
      <c r="D51" s="8">
        <v>3.15</v>
      </c>
      <c r="E51" s="5" t="s">
        <v>102</v>
      </c>
      <c r="F51" s="5" t="s">
        <v>5</v>
      </c>
    </row>
    <row r="52" spans="4:6" ht="15">
      <c r="D52" s="8">
        <v>0.02</v>
      </c>
      <c r="E52" s="5" t="s">
        <v>116</v>
      </c>
      <c r="F52" s="5" t="s">
        <v>5</v>
      </c>
    </row>
    <row r="53" spans="4:6" ht="15">
      <c r="D53" s="8">
        <v>3.1</v>
      </c>
      <c r="E53" s="5" t="s">
        <v>117</v>
      </c>
      <c r="F53" s="5" t="s">
        <v>5</v>
      </c>
    </row>
    <row r="54" spans="4:6" ht="15">
      <c r="D54" s="8">
        <v>0.85</v>
      </c>
      <c r="E54" s="5" t="s">
        <v>118</v>
      </c>
      <c r="F54" s="5" t="s">
        <v>5</v>
      </c>
    </row>
    <row r="55" spans="4:6" ht="15">
      <c r="D55" s="8">
        <v>18.88</v>
      </c>
      <c r="E55" s="5" t="s">
        <v>119</v>
      </c>
      <c r="F55" s="5" t="s">
        <v>5</v>
      </c>
    </row>
    <row r="56" spans="4:6" ht="15">
      <c r="D56" s="8">
        <v>32.56</v>
      </c>
      <c r="E56" s="5" t="s">
        <v>120</v>
      </c>
      <c r="F56" s="5" t="s">
        <v>5</v>
      </c>
    </row>
    <row r="57" spans="4:6" ht="15">
      <c r="D57" s="8">
        <v>0.03</v>
      </c>
      <c r="E57" s="5" t="s">
        <v>121</v>
      </c>
      <c r="F57" s="5" t="s">
        <v>5</v>
      </c>
    </row>
    <row r="58" spans="4:6" ht="15">
      <c r="D58" s="8">
        <v>0.06</v>
      </c>
      <c r="E58" s="5" t="s">
        <v>122</v>
      </c>
      <c r="F58" s="5" t="s">
        <v>5</v>
      </c>
    </row>
    <row r="59" spans="4:6" ht="15">
      <c r="D59" s="8">
        <v>1.48</v>
      </c>
      <c r="E59" s="5" t="s">
        <v>123</v>
      </c>
      <c r="F59" s="5" t="s">
        <v>5</v>
      </c>
    </row>
    <row r="60" spans="4:6" ht="15">
      <c r="D60" s="8">
        <v>7.65</v>
      </c>
      <c r="E60" s="5" t="s">
        <v>124</v>
      </c>
      <c r="F60" s="5" t="s">
        <v>5</v>
      </c>
    </row>
    <row r="61" spans="4:6" ht="15">
      <c r="D61" s="8">
        <v>0.39</v>
      </c>
      <c r="E61" s="5" t="s">
        <v>125</v>
      </c>
      <c r="F61" s="5" t="s">
        <v>5</v>
      </c>
    </row>
    <row r="62" spans="4:6" ht="15">
      <c r="D62" s="8">
        <v>15.98</v>
      </c>
      <c r="E62" s="5" t="s">
        <v>126</v>
      </c>
      <c r="F62" s="5" t="s">
        <v>5</v>
      </c>
    </row>
    <row r="63" spans="4:6" ht="15">
      <c r="D63" s="8">
        <v>3.12</v>
      </c>
      <c r="E63" s="5" t="s">
        <v>127</v>
      </c>
      <c r="F63" s="5" t="s">
        <v>5</v>
      </c>
    </row>
    <row r="64" spans="4:6" ht="15">
      <c r="D64" s="8">
        <v>0.51</v>
      </c>
      <c r="E64" s="5" t="s">
        <v>128</v>
      </c>
      <c r="F64" s="5" t="s">
        <v>5</v>
      </c>
    </row>
    <row r="65" spans="4:6" ht="15">
      <c r="D65" s="8">
        <v>1.64</v>
      </c>
      <c r="E65" s="5" t="s">
        <v>129</v>
      </c>
      <c r="F65" s="5" t="s">
        <v>5</v>
      </c>
    </row>
    <row r="66" spans="4:6" ht="15">
      <c r="D66" s="8">
        <v>0.85</v>
      </c>
      <c r="E66" s="5" t="s">
        <v>130</v>
      </c>
      <c r="F66" s="5" t="s">
        <v>5</v>
      </c>
    </row>
    <row r="67" spans="4:6" ht="15">
      <c r="D67" s="8">
        <v>1.16</v>
      </c>
      <c r="E67" s="5" t="s">
        <v>131</v>
      </c>
      <c r="F67" s="5" t="s">
        <v>5</v>
      </c>
    </row>
    <row r="68" spans="4:6" ht="15">
      <c r="D68" s="8">
        <v>1.72</v>
      </c>
      <c r="E68" s="5" t="s">
        <v>132</v>
      </c>
      <c r="F68" s="5" t="s">
        <v>5</v>
      </c>
    </row>
    <row r="69" spans="4:6" ht="15">
      <c r="D69" s="8">
        <v>0.22</v>
      </c>
      <c r="E69" s="5" t="s">
        <v>133</v>
      </c>
      <c r="F69" s="5" t="s">
        <v>5</v>
      </c>
    </row>
    <row r="70" spans="4:6" ht="15">
      <c r="D70" s="8">
        <v>5</v>
      </c>
      <c r="E70" s="5" t="s">
        <v>134</v>
      </c>
      <c r="F70" s="5" t="s">
        <v>5</v>
      </c>
    </row>
    <row r="71" spans="4:6" ht="15">
      <c r="D71" s="8">
        <v>2.59</v>
      </c>
      <c r="E71" s="5" t="s">
        <v>135</v>
      </c>
      <c r="F71" s="5" t="s">
        <v>5</v>
      </c>
    </row>
    <row r="72" spans="4:6" ht="15">
      <c r="D72" s="8">
        <v>0.11</v>
      </c>
      <c r="E72" s="5" t="s">
        <v>136</v>
      </c>
      <c r="F72" s="5" t="s">
        <v>5</v>
      </c>
    </row>
    <row r="73" spans="4:6" ht="15">
      <c r="D73" s="8">
        <v>1.82</v>
      </c>
      <c r="E73" s="5" t="s">
        <v>137</v>
      </c>
      <c r="F73" s="5" t="s">
        <v>5</v>
      </c>
    </row>
    <row r="74" spans="4:6" ht="15">
      <c r="D74" s="5" t="s">
        <v>5</v>
      </c>
      <c r="E74" s="5" t="s">
        <v>5</v>
      </c>
      <c r="F74" s="5" t="s">
        <v>5</v>
      </c>
    </row>
    <row r="75" spans="4:6" ht="15">
      <c r="D75" s="6">
        <v>0</v>
      </c>
      <c r="E75" s="2" t="s">
        <v>5</v>
      </c>
      <c r="F75" s="2" t="s">
        <v>138</v>
      </c>
    </row>
    <row r="76" spans="4:6" ht="15">
      <c r="D76" s="5" t="s">
        <v>5</v>
      </c>
      <c r="E76" s="5" t="s">
        <v>5</v>
      </c>
      <c r="F76" s="5" t="s">
        <v>5</v>
      </c>
    </row>
    <row r="77" spans="4:6" ht="15">
      <c r="D77" s="6">
        <v>313.02</v>
      </c>
      <c r="E77" s="2" t="s">
        <v>5</v>
      </c>
      <c r="F77" s="2" t="s">
        <v>139</v>
      </c>
    </row>
    <row r="78" spans="4:6" ht="15">
      <c r="D78" s="6">
        <f>'נספח 1 '!D47</f>
        <v>339415</v>
      </c>
      <c r="E78" s="2" t="s">
        <v>5</v>
      </c>
      <c r="F78" s="2" t="s">
        <v>140</v>
      </c>
    </row>
    <row r="82" spans="5:8" ht="15">
      <c r="E82" s="7" t="s">
        <v>5</v>
      </c>
      <c r="F82" s="7" t="s">
        <v>51</v>
      </c>
      <c r="H82" s="7" t="s">
        <v>52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</cp:lastModifiedBy>
  <dcterms:created xsi:type="dcterms:W3CDTF">2021-01-19T15:51:40Z</dcterms:created>
  <dcterms:modified xsi:type="dcterms:W3CDTF">2022-01-25T10:04:00Z</dcterms:modified>
  <cp:category/>
  <cp:version/>
  <cp:contentType/>
  <cp:contentStatus/>
</cp:coreProperties>
</file>